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0" windowWidth="28740" windowHeight="11590"/>
  </bookViews>
  <sheets>
    <sheet name="PL" sheetId="1" r:id="rId1"/>
    <sheet name="EN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I16" i="1" l="1"/>
  <c r="G16" i="1"/>
  <c r="F16" i="1"/>
  <c r="E16" i="1" s="1"/>
  <c r="C16" i="1" s="1"/>
  <c r="B16" i="1" s="1"/>
  <c r="I15" i="1"/>
  <c r="G15" i="1"/>
  <c r="F15" i="1"/>
  <c r="E15" i="1" s="1"/>
  <c r="C15" i="1" s="1"/>
  <c r="B15" i="1" s="1"/>
  <c r="I14" i="1"/>
  <c r="G14" i="1"/>
  <c r="F14" i="1"/>
  <c r="E14" i="1" s="1"/>
  <c r="C14" i="1" s="1"/>
  <c r="B14" i="1" s="1"/>
  <c r="I13" i="1"/>
  <c r="G13" i="1"/>
  <c r="F13" i="1"/>
  <c r="E13" i="1" s="1"/>
  <c r="C13" i="1" s="1"/>
  <c r="B13" i="1" s="1"/>
  <c r="D13" i="1"/>
  <c r="I16" i="2"/>
  <c r="G16" i="2"/>
  <c r="F16" i="2"/>
  <c r="E16" i="2" s="1"/>
  <c r="C16" i="2" s="1"/>
  <c r="B16" i="2" s="1"/>
  <c r="I15" i="2"/>
  <c r="G15" i="2"/>
  <c r="F15" i="2"/>
  <c r="E15" i="2" s="1"/>
  <c r="C15" i="2" s="1"/>
  <c r="B15" i="2" s="1"/>
  <c r="I14" i="2"/>
  <c r="G14" i="2"/>
  <c r="F14" i="2"/>
  <c r="E14" i="2" s="1"/>
  <c r="C14" i="2" s="1"/>
  <c r="B14" i="2" s="1"/>
  <c r="I13" i="2"/>
  <c r="G13" i="2"/>
  <c r="F13" i="2"/>
  <c r="E13" i="2" s="1"/>
  <c r="C13" i="2" s="1"/>
  <c r="B13" i="2" s="1"/>
  <c r="D13" i="2"/>
  <c r="C9" i="2"/>
  <c r="C9" i="1"/>
  <c r="B18" i="1" l="1"/>
  <c r="B18" i="2" l="1"/>
</calcChain>
</file>

<file path=xl/sharedStrings.xml><?xml version="1.0" encoding="utf-8"?>
<sst xmlns="http://schemas.openxmlformats.org/spreadsheetml/2006/main" count="56" uniqueCount="55">
  <si>
    <t>Uproszczony model sprawdzania kluczowych parametrów wdrożenia autonomicznych pojazdów do transportu wewnętrznego.</t>
  </si>
  <si>
    <t>Sytucja wyjściowa:</t>
  </si>
  <si>
    <t>AGV speed [m/s]</t>
  </si>
  <si>
    <t>Może być większa o ile pozwala na to układ ścieżek w magazynie oraz wewnętrzne przepisy BHP.</t>
  </si>
  <si>
    <t>pick up time [s]</t>
  </si>
  <si>
    <t>Maksymalny czas potrzebny na indetyfikację palety i jej załadowanie na widły wózka.</t>
  </si>
  <si>
    <t>drop [s]</t>
  </si>
  <si>
    <t>Maksymalny czas potrzebny na indetyfikację miejsca składowania i odłożenie palety.</t>
  </si>
  <si>
    <t>battery replacement [15 min/6h] overhead</t>
  </si>
  <si>
    <t>Maksymalny czas potrzebny na wymianę akumulatora. Czas pracy wózka AGV wynosi ok.8 godzin. Do obliczeń przyjęliśmy jednak 6 godzin z uwagi na bardzo dużą wagę palet co wpływa na szybsze rozładowanie akumulatora.</t>
  </si>
  <si>
    <t xml:space="preserve"> required robots</t>
  </si>
  <si>
    <t>possible loops per hour</t>
  </si>
  <si>
    <t>required loops per hour</t>
  </si>
  <si>
    <t>total time [hh:mm:ss]</t>
  </si>
  <si>
    <t>pick up (2x) [s]</t>
  </si>
  <si>
    <t xml:space="preserve">drop 2 (2x) [s] </t>
  </si>
  <si>
    <t>distance [m]</t>
  </si>
  <si>
    <t>driving [s]</t>
  </si>
  <si>
    <t>Proces transportowy 1</t>
  </si>
  <si>
    <t>Proces transportowy 2</t>
  </si>
  <si>
    <t>Proces transportowy 3</t>
  </si>
  <si>
    <t>Proces transportowy 4</t>
  </si>
  <si>
    <t>\</t>
  </si>
  <si>
    <t>SUM</t>
  </si>
  <si>
    <t>A simplified model for checking the key parameters of the implementation of autonomous vehicles for internal transport.</t>
  </si>
  <si>
    <t>Initial situation:</t>
  </si>
  <si>
    <t xml:space="preserve">It can be increased if the layout of the paths in the warehouse allows for it and if internal occupational health and safety regulations permit. </t>
  </si>
  <si>
    <t>prędkość AGV [m/s]</t>
  </si>
  <si>
    <t>Czas załadunku [s]</t>
  </si>
  <si>
    <t>Czas rozładunku [s]</t>
  </si>
  <si>
    <t xml:space="preserve">Wymiana akumulatora [15 min/6h] </t>
  </si>
  <si>
    <t>Ilość potrzebnych robotów.</t>
  </si>
  <si>
    <t>Firma planuje automatyzację 4 procesów w hali magazynowo - produkcyjnej. Ile robotów będzie potrzebne by je obsłużyć?</t>
  </si>
  <si>
    <t>The company plans to automate 4 processes in the warehouse-production hall. How many robots will be needed to handle them?</t>
  </si>
  <si>
    <t>Internal transport 1</t>
  </si>
  <si>
    <t>Internal transport 2</t>
  </si>
  <si>
    <t>Internal transport 3</t>
  </si>
  <si>
    <t>Internal transport 4</t>
  </si>
  <si>
    <t>Wymagana ilość pętli / [h]</t>
  </si>
  <si>
    <t>Czas realizacji [hh:mm:ss]</t>
  </si>
  <si>
    <t xml:space="preserve">Rozładunek palet 2 (2x) [s] </t>
  </si>
  <si>
    <t>Załadunek palet (2x) [s]</t>
  </si>
  <si>
    <t>Odległość [m]</t>
  </si>
  <si>
    <t>Czas przejazdu [s]</t>
  </si>
  <si>
    <t>SUMA</t>
  </si>
  <si>
    <t>office@inovatica.com</t>
  </si>
  <si>
    <t>Our engineers and analysts will provide more detailed analyses based on data about the process in your company. Contact us:</t>
  </si>
  <si>
    <t>https://agv.inovatica.com/</t>
  </si>
  <si>
    <t>https://agv.inovatica.pl/</t>
  </si>
  <si>
    <t>Ilość pętli realizowana przez AGV / [h]</t>
  </si>
  <si>
    <t>The maximum time required for pallet identification and loading onto the forklift forks.</t>
  </si>
  <si>
    <t xml:space="preserve">The maximum time required for identification of the storage location and placement of the pallet. </t>
  </si>
  <si>
    <t>The maximum time required for battery replacement. The working time of the AGV forklift is approximately 8 hours, but we have assumed 6 hours for calculations due to the very heavy weight of the pallets, which affects faster battery discharge.</t>
  </si>
  <si>
    <t>Bardziej szczegółowe analizy dostarczą nasi inżynierowie i analitycy na podstawie danych o procesie w Twojej firmie. 
Zapraszamy do kontaktu:</t>
  </si>
  <si>
    <t>agv@inovatica.com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</si>
</sst>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0"/>
      <color theme="1"/>
      <name val="Calibri"/>
      <scheme val="minor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Font="1" applyAlignment="1"/>
    <xf numFmtId="0" fontId="2" fillId="0" borderId="0" xfId="0" applyFont="1" applyAlignment="1"/>
    <xf numFmtId="3" fontId="2" fillId="0" borderId="0" xfId="0" applyNumberFormat="1" applyFont="1"/>
    <xf numFmtId="46" fontId="2" fillId="0" borderId="0" xfId="0" applyNumberFormat="1" applyFont="1"/>
    <xf numFmtId="0" fontId="2" fillId="0" borderId="0" xfId="0" applyFont="1"/>
    <xf numFmtId="3" fontId="2" fillId="0" borderId="0" xfId="0" applyNumberFormat="1" applyFont="1" applyAlignment="1"/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1" fillId="2" borderId="1" xfId="1" applyAlignment="1">
      <alignment horizontal="center"/>
    </xf>
    <xf numFmtId="3" fontId="2" fillId="0" borderId="0" xfId="0" applyNumberFormat="1" applyFont="1" applyAlignment="1">
      <alignment horizontal="center"/>
    </xf>
    <xf numFmtId="46" fontId="2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2" borderId="2" xfId="1" applyBorder="1" applyAlignment="1">
      <alignment horizontal="center"/>
    </xf>
    <xf numFmtId="0" fontId="1" fillId="2" borderId="3" xfId="1" applyBorder="1" applyAlignment="1">
      <alignment horizontal="center"/>
    </xf>
    <xf numFmtId="0" fontId="1" fillId="2" borderId="4" xfId="1" applyBorder="1" applyAlignment="1">
      <alignment horizontal="center"/>
    </xf>
    <xf numFmtId="0" fontId="3" fillId="0" borderId="0" xfId="2"/>
    <xf numFmtId="0" fontId="1" fillId="2" borderId="2" xfId="1" applyBorder="1" applyAlignment="1">
      <alignment horizontal="center"/>
    </xf>
    <xf numFmtId="0" fontId="1" fillId="2" borderId="3" xfId="1" applyBorder="1" applyAlignment="1">
      <alignment horizontal="center"/>
    </xf>
    <xf numFmtId="0" fontId="1" fillId="2" borderId="4" xfId="1" applyBorder="1" applyAlignment="1">
      <alignment horizontal="center"/>
    </xf>
    <xf numFmtId="0" fontId="1" fillId="2" borderId="1" xfId="1" applyAlignment="1">
      <alignment horizontal="center"/>
    </xf>
    <xf numFmtId="0" fontId="0" fillId="0" borderId="0" xfId="0" applyAlignment="1">
      <alignment horizontal="left" vertical="top" wrapText="1"/>
    </xf>
  </cellXfs>
  <cellStyles count="3">
    <cellStyle name="Hiperłącze" xfId="2" builtinId="8"/>
    <cellStyle name="Normalny" xfId="0" builtinId="0"/>
    <cellStyle name="Obliczenia" xfId="1" builtin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agv.inovatica.pl/" TargetMode="External"/><Relationship Id="rId1" Type="http://schemas.openxmlformats.org/officeDocument/2006/relationships/hyperlink" Target="mailto:agv@inovatica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agv.inovatica.com/" TargetMode="External"/><Relationship Id="rId1" Type="http://schemas.openxmlformats.org/officeDocument/2006/relationships/hyperlink" Target="mailto:office@inovatic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C30" sqref="C30"/>
    </sheetView>
  </sheetViews>
  <sheetFormatPr defaultRowHeight="14.5" x14ac:dyDescent="0.35"/>
  <cols>
    <col min="1" max="1" width="20.90625" customWidth="1"/>
    <col min="2" max="2" width="22.7265625" customWidth="1"/>
    <col min="3" max="3" width="27.1796875" customWidth="1"/>
    <col min="4" max="4" width="20.90625" customWidth="1"/>
    <col min="5" max="5" width="14.1796875" customWidth="1"/>
  </cols>
  <sheetData>
    <row r="1" spans="1:10" s="20" customFormat="1" x14ac:dyDescent="0.35">
      <c r="A1" s="17"/>
      <c r="B1" s="18"/>
      <c r="C1" s="18"/>
      <c r="D1" s="18"/>
      <c r="E1" s="18"/>
      <c r="F1" s="18"/>
      <c r="G1" s="18"/>
      <c r="H1" s="18"/>
      <c r="I1" s="18"/>
      <c r="J1" s="19"/>
    </row>
    <row r="2" spans="1:10" x14ac:dyDescent="0.35">
      <c r="A2" s="1"/>
      <c r="B2" s="1" t="s">
        <v>0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1"/>
      <c r="B3" s="1" t="s">
        <v>1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1"/>
      <c r="B4" s="1" t="s">
        <v>32</v>
      </c>
      <c r="C4" s="1"/>
      <c r="D4" s="1"/>
      <c r="E4" s="1"/>
      <c r="F4" s="1"/>
      <c r="G4" s="1"/>
      <c r="H4" s="1"/>
      <c r="I4" s="1"/>
      <c r="J4" s="1"/>
    </row>
    <row r="5" spans="1:10" s="20" customFormat="1" x14ac:dyDescent="0.35">
      <c r="A5" s="17"/>
      <c r="B5" s="18"/>
      <c r="C5" s="18"/>
      <c r="D5" s="18"/>
      <c r="E5" s="18"/>
      <c r="F5" s="18"/>
      <c r="G5" s="18"/>
      <c r="H5" s="18"/>
      <c r="I5" s="18"/>
      <c r="J5" s="19"/>
    </row>
    <row r="6" spans="1:10" x14ac:dyDescent="0.35">
      <c r="A6" s="1"/>
      <c r="B6" s="2" t="s">
        <v>27</v>
      </c>
      <c r="C6" s="7">
        <v>1</v>
      </c>
      <c r="D6" s="2" t="s">
        <v>3</v>
      </c>
      <c r="E6" s="1"/>
      <c r="F6" s="1"/>
      <c r="G6" s="1"/>
      <c r="H6" s="1"/>
      <c r="I6" s="1"/>
      <c r="J6" s="1"/>
    </row>
    <row r="7" spans="1:10" x14ac:dyDescent="0.35">
      <c r="A7" s="1"/>
      <c r="B7" s="2" t="s">
        <v>28</v>
      </c>
      <c r="C7" s="7">
        <v>42</v>
      </c>
      <c r="D7" s="2" t="s">
        <v>5</v>
      </c>
      <c r="E7" s="1"/>
      <c r="F7" s="1"/>
      <c r="G7" s="1"/>
      <c r="H7" s="1"/>
      <c r="I7" s="1"/>
      <c r="J7" s="1"/>
    </row>
    <row r="8" spans="1:10" x14ac:dyDescent="0.35">
      <c r="A8" s="1"/>
      <c r="B8" s="2" t="s">
        <v>29</v>
      </c>
      <c r="C8" s="7">
        <v>42</v>
      </c>
      <c r="D8" s="2" t="s">
        <v>7</v>
      </c>
      <c r="E8" s="1"/>
      <c r="F8" s="1"/>
      <c r="G8" s="1"/>
      <c r="H8" s="1"/>
      <c r="I8" s="1"/>
      <c r="J8" s="1"/>
    </row>
    <row r="9" spans="1:10" x14ac:dyDescent="0.35">
      <c r="A9" s="2"/>
      <c r="B9" s="2" t="s">
        <v>30</v>
      </c>
      <c r="C9" s="8">
        <f>15/(6*60)</f>
        <v>4.1666666666666664E-2</v>
      </c>
      <c r="D9" s="2" t="s">
        <v>9</v>
      </c>
      <c r="E9" s="1"/>
      <c r="F9" s="1"/>
      <c r="G9" s="2"/>
      <c r="H9" s="2"/>
      <c r="I9" s="2"/>
      <c r="J9" s="1"/>
    </row>
    <row r="10" spans="1:10" s="9" customFormat="1" x14ac:dyDescent="0.35">
      <c r="A10" s="13"/>
      <c r="B10" s="14"/>
      <c r="C10" s="14"/>
      <c r="D10" s="14"/>
      <c r="E10" s="14"/>
      <c r="F10" s="14"/>
      <c r="G10" s="14"/>
      <c r="H10" s="14"/>
      <c r="I10" s="14"/>
      <c r="J10" s="15"/>
    </row>
    <row r="11" spans="1:10" x14ac:dyDescent="0.35">
      <c r="A11" s="2"/>
      <c r="B11" s="2"/>
      <c r="C11" s="2"/>
      <c r="D11" s="2"/>
      <c r="E11" s="2"/>
      <c r="F11" s="2"/>
      <c r="G11" s="2"/>
      <c r="H11" s="2"/>
      <c r="I11" s="2"/>
      <c r="J11" s="1"/>
    </row>
    <row r="12" spans="1:10" x14ac:dyDescent="0.35">
      <c r="A12" s="2"/>
      <c r="B12" s="2" t="s">
        <v>31</v>
      </c>
      <c r="C12" s="2" t="s">
        <v>49</v>
      </c>
      <c r="D12" s="2" t="s">
        <v>38</v>
      </c>
      <c r="E12" s="2" t="s">
        <v>39</v>
      </c>
      <c r="F12" s="2" t="s">
        <v>41</v>
      </c>
      <c r="G12" s="2" t="s">
        <v>40</v>
      </c>
      <c r="H12" s="2" t="s">
        <v>42</v>
      </c>
      <c r="I12" s="2" t="s">
        <v>43</v>
      </c>
      <c r="J12" s="1"/>
    </row>
    <row r="13" spans="1:10" x14ac:dyDescent="0.35">
      <c r="A13" s="2" t="s">
        <v>18</v>
      </c>
      <c r="B13" s="10">
        <f t="shared" ref="B13:B16" si="0">CEILING(D13/C13,1)</f>
        <v>2</v>
      </c>
      <c r="C13" s="10">
        <f t="shared" ref="C13:C16" si="1">(60*60)/86400/E13</f>
        <v>8.074766355140186</v>
      </c>
      <c r="D13" s="10">
        <f>16</f>
        <v>16</v>
      </c>
      <c r="E13" s="11">
        <f>((F13+G13+I13)/86400)*(1+$C$9)</f>
        <v>5.1601080246913584E-3</v>
      </c>
      <c r="F13" s="7">
        <f>2*$C$7</f>
        <v>84</v>
      </c>
      <c r="G13" s="7">
        <f>2*$C$8</f>
        <v>84</v>
      </c>
      <c r="H13" s="7">
        <v>260</v>
      </c>
      <c r="I13" s="7">
        <f>H13/$C$6</f>
        <v>260</v>
      </c>
      <c r="J13" s="1"/>
    </row>
    <row r="14" spans="1:10" x14ac:dyDescent="0.35">
      <c r="A14" s="2" t="s">
        <v>19</v>
      </c>
      <c r="B14" s="10">
        <f t="shared" si="0"/>
        <v>2</v>
      </c>
      <c r="C14" s="10">
        <f t="shared" si="1"/>
        <v>9.1428571428571406</v>
      </c>
      <c r="D14" s="10">
        <v>15</v>
      </c>
      <c r="E14" s="11">
        <f>((F14+G14+I14)/86400)*(1+$C$9)</f>
        <v>4.5572916666666678E-3</v>
      </c>
      <c r="F14" s="7">
        <f>2*$C$7</f>
        <v>84</v>
      </c>
      <c r="G14" s="7">
        <f>2*$C$8</f>
        <v>84</v>
      </c>
      <c r="H14" s="7">
        <v>210</v>
      </c>
      <c r="I14" s="7">
        <f>H14/$C$6</f>
        <v>210</v>
      </c>
      <c r="J14" s="1"/>
    </row>
    <row r="15" spans="1:10" x14ac:dyDescent="0.35">
      <c r="A15" s="2" t="s">
        <v>20</v>
      </c>
      <c r="B15" s="10">
        <f t="shared" si="0"/>
        <v>3</v>
      </c>
      <c r="C15" s="10">
        <f t="shared" si="1"/>
        <v>6.6718146718146709</v>
      </c>
      <c r="D15" s="10">
        <v>16</v>
      </c>
      <c r="E15" s="11">
        <f>((F15+G15+I15)/86400)*(1+$C$9)</f>
        <v>6.2451774691358033E-3</v>
      </c>
      <c r="F15" s="7">
        <f>2*$C$7</f>
        <v>84</v>
      </c>
      <c r="G15" s="7">
        <f>2*$C$8</f>
        <v>84</v>
      </c>
      <c r="H15" s="7">
        <v>350</v>
      </c>
      <c r="I15" s="7">
        <f>H15/$C$6</f>
        <v>350</v>
      </c>
      <c r="J15" s="1"/>
    </row>
    <row r="16" spans="1:10" x14ac:dyDescent="0.35">
      <c r="A16" s="2" t="s">
        <v>21</v>
      </c>
      <c r="B16" s="10">
        <f t="shared" si="0"/>
        <v>2</v>
      </c>
      <c r="C16" s="10">
        <f t="shared" si="1"/>
        <v>7.8904109589041092</v>
      </c>
      <c r="D16" s="10">
        <v>9</v>
      </c>
      <c r="E16" s="11">
        <f>((F16+G16+I16)/86400)*(1+$C$9)</f>
        <v>5.2806712962962963E-3</v>
      </c>
      <c r="F16" s="7">
        <f>2*$C$7</f>
        <v>84</v>
      </c>
      <c r="G16" s="7">
        <f>2*$C$8</f>
        <v>84</v>
      </c>
      <c r="H16" s="7">
        <v>270</v>
      </c>
      <c r="I16" s="7">
        <f>H16/$C$6</f>
        <v>270</v>
      </c>
      <c r="J16" s="1"/>
    </row>
    <row r="17" spans="1:10" x14ac:dyDescent="0.35">
      <c r="A17" s="1"/>
      <c r="B17" s="12"/>
      <c r="C17" s="12"/>
      <c r="D17" s="12"/>
      <c r="E17" s="12"/>
      <c r="F17" s="12"/>
      <c r="G17" s="12"/>
      <c r="H17" s="12"/>
      <c r="I17" s="7" t="s">
        <v>22</v>
      </c>
      <c r="J17" s="1"/>
    </row>
    <row r="18" spans="1:10" x14ac:dyDescent="0.35">
      <c r="A18" s="2" t="s">
        <v>44</v>
      </c>
      <c r="B18" s="10">
        <f>SUM(B13:B16)</f>
        <v>9</v>
      </c>
      <c r="C18" s="12"/>
      <c r="D18" s="12"/>
      <c r="E18" s="12"/>
      <c r="F18" s="12"/>
      <c r="G18" s="12"/>
      <c r="H18" s="12"/>
      <c r="I18" s="12"/>
      <c r="J18" s="1"/>
    </row>
    <row r="19" spans="1:10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48.5" customHeight="1" x14ac:dyDescent="0.35">
      <c r="A20" s="21" t="s">
        <v>53</v>
      </c>
      <c r="B20" s="21"/>
      <c r="C20" s="21"/>
    </row>
    <row r="21" spans="1:10" x14ac:dyDescent="0.35">
      <c r="A21" s="16" t="s">
        <v>54</v>
      </c>
    </row>
    <row r="22" spans="1:10" x14ac:dyDescent="0.35">
      <c r="A22" s="16" t="s">
        <v>48</v>
      </c>
    </row>
  </sheetData>
  <mergeCells count="3">
    <mergeCell ref="A1:XFD1"/>
    <mergeCell ref="A5:XFD5"/>
    <mergeCell ref="A20:C20"/>
  </mergeCells>
  <hyperlinks>
    <hyperlink ref="A21" r:id="rId1"/>
    <hyperlink ref="A22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G27" sqref="G27"/>
    </sheetView>
  </sheetViews>
  <sheetFormatPr defaultRowHeight="14.5" x14ac:dyDescent="0.35"/>
  <cols>
    <col min="1" max="1" width="18.08984375" customWidth="1"/>
    <col min="2" max="2" width="20.453125" customWidth="1"/>
    <col min="3" max="3" width="22" customWidth="1"/>
    <col min="4" max="4" width="19.54296875" customWidth="1"/>
    <col min="5" max="5" width="17.453125" customWidth="1"/>
    <col min="6" max="6" width="12.7265625" customWidth="1"/>
    <col min="7" max="7" width="13.54296875" customWidth="1"/>
    <col min="8" max="8" width="11.54296875" customWidth="1"/>
  </cols>
  <sheetData>
    <row r="1" spans="1:10" s="20" customFormat="1" x14ac:dyDescent="0.35">
      <c r="A1" s="17"/>
      <c r="B1" s="18"/>
      <c r="C1" s="18"/>
      <c r="D1" s="18"/>
      <c r="E1" s="18"/>
      <c r="F1" s="18"/>
      <c r="G1" s="18"/>
      <c r="H1" s="18"/>
      <c r="I1" s="18"/>
      <c r="J1" s="19"/>
    </row>
    <row r="2" spans="1:10" x14ac:dyDescent="0.35">
      <c r="A2" s="1"/>
      <c r="B2" s="1" t="s">
        <v>24</v>
      </c>
      <c r="C2" s="1"/>
      <c r="D2" s="1"/>
      <c r="E2" s="1"/>
      <c r="F2" s="1"/>
      <c r="G2" s="1"/>
      <c r="H2" s="1"/>
      <c r="I2" s="1"/>
    </row>
    <row r="3" spans="1:10" x14ac:dyDescent="0.35">
      <c r="A3" s="1"/>
      <c r="B3" s="1" t="s">
        <v>25</v>
      </c>
      <c r="C3" s="1"/>
      <c r="D3" s="1"/>
      <c r="E3" s="1"/>
      <c r="F3" s="1"/>
      <c r="G3" s="1"/>
      <c r="H3" s="1"/>
      <c r="I3" s="1"/>
    </row>
    <row r="4" spans="1:10" x14ac:dyDescent="0.35">
      <c r="A4" s="1"/>
      <c r="B4" s="1" t="s">
        <v>33</v>
      </c>
      <c r="C4" s="1"/>
      <c r="D4" s="1"/>
      <c r="E4" s="1"/>
      <c r="F4" s="1"/>
      <c r="G4" s="1"/>
      <c r="H4" s="1"/>
      <c r="I4" s="1"/>
    </row>
    <row r="5" spans="1:10" s="20" customFormat="1" x14ac:dyDescent="0.35"/>
    <row r="6" spans="1:10" x14ac:dyDescent="0.35">
      <c r="A6" s="1"/>
      <c r="B6" s="2" t="s">
        <v>2</v>
      </c>
      <c r="C6" s="7">
        <v>1</v>
      </c>
      <c r="D6" s="2" t="s">
        <v>26</v>
      </c>
      <c r="E6" s="1"/>
      <c r="F6" s="1"/>
      <c r="G6" s="1"/>
      <c r="H6" s="1"/>
      <c r="I6" s="1"/>
    </row>
    <row r="7" spans="1:10" x14ac:dyDescent="0.35">
      <c r="A7" s="1"/>
      <c r="B7" s="2" t="s">
        <v>4</v>
      </c>
      <c r="C7" s="7">
        <v>42</v>
      </c>
      <c r="D7" s="2" t="s">
        <v>50</v>
      </c>
      <c r="E7" s="1"/>
      <c r="F7" s="1"/>
      <c r="G7" s="1"/>
      <c r="H7" s="1"/>
      <c r="I7" s="1"/>
    </row>
    <row r="8" spans="1:10" x14ac:dyDescent="0.35">
      <c r="A8" s="1"/>
      <c r="B8" s="2" t="s">
        <v>6</v>
      </c>
      <c r="C8" s="7">
        <v>42</v>
      </c>
      <c r="D8" s="2" t="s">
        <v>51</v>
      </c>
      <c r="E8" s="1"/>
      <c r="F8" s="1"/>
      <c r="G8" s="1"/>
      <c r="H8" s="1"/>
      <c r="I8" s="1"/>
    </row>
    <row r="9" spans="1:10" x14ac:dyDescent="0.35">
      <c r="A9" s="2"/>
      <c r="B9" s="2" t="s">
        <v>8</v>
      </c>
      <c r="C9" s="8">
        <f>15/(6*60)</f>
        <v>4.1666666666666664E-2</v>
      </c>
      <c r="D9" s="2" t="s">
        <v>52</v>
      </c>
      <c r="E9" s="1"/>
      <c r="F9" s="1"/>
      <c r="G9" s="2"/>
      <c r="H9" s="2"/>
      <c r="I9" s="2"/>
    </row>
    <row r="10" spans="1:10" s="20" customFormat="1" x14ac:dyDescent="0.35">
      <c r="A10" s="17"/>
      <c r="B10" s="18"/>
      <c r="C10" s="18"/>
      <c r="D10" s="18"/>
      <c r="E10" s="18"/>
      <c r="F10" s="18"/>
      <c r="G10" s="18"/>
      <c r="H10" s="18"/>
      <c r="I10" s="19"/>
    </row>
    <row r="11" spans="1:10" x14ac:dyDescent="0.35">
      <c r="A11" s="2"/>
      <c r="B11" s="2"/>
      <c r="C11" s="2"/>
      <c r="D11" s="2"/>
      <c r="E11" s="2"/>
      <c r="F11" s="2"/>
      <c r="G11" s="2"/>
      <c r="H11" s="2"/>
      <c r="I11" s="2"/>
    </row>
    <row r="12" spans="1:10" x14ac:dyDescent="0.35">
      <c r="A12" s="2"/>
      <c r="B12" s="2" t="s">
        <v>10</v>
      </c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17</v>
      </c>
    </row>
    <row r="13" spans="1:10" x14ac:dyDescent="0.35">
      <c r="A13" s="2" t="s">
        <v>34</v>
      </c>
      <c r="B13" s="3">
        <f t="shared" ref="B13:B16" si="0">CEILING(D13/C13,1)</f>
        <v>2</v>
      </c>
      <c r="C13" s="3">
        <f t="shared" ref="C13:C16" si="1">(60*60)/86400/E13</f>
        <v>8.074766355140186</v>
      </c>
      <c r="D13" s="3">
        <f>16</f>
        <v>16</v>
      </c>
      <c r="E13" s="4">
        <f>((F13+G13+I13)/86400)*(1+$C$9)</f>
        <v>5.1601080246913584E-3</v>
      </c>
      <c r="F13" s="5">
        <f>2*$C$7</f>
        <v>84</v>
      </c>
      <c r="G13" s="2">
        <f>2*$C$8</f>
        <v>84</v>
      </c>
      <c r="H13" s="2">
        <v>260</v>
      </c>
      <c r="I13" s="5">
        <f>H13/$C$6</f>
        <v>260</v>
      </c>
    </row>
    <row r="14" spans="1:10" x14ac:dyDescent="0.35">
      <c r="A14" s="2" t="s">
        <v>35</v>
      </c>
      <c r="B14" s="3">
        <f t="shared" si="0"/>
        <v>2</v>
      </c>
      <c r="C14" s="3">
        <f t="shared" si="1"/>
        <v>9.1428571428571406</v>
      </c>
      <c r="D14" s="6">
        <v>15</v>
      </c>
      <c r="E14" s="4">
        <f>((F14+G14+I14)/86400)*(1+$C$9)</f>
        <v>4.5572916666666678E-3</v>
      </c>
      <c r="F14" s="5">
        <f>2*$C$7</f>
        <v>84</v>
      </c>
      <c r="G14" s="2">
        <f>2*$C$8</f>
        <v>84</v>
      </c>
      <c r="H14" s="2">
        <v>210</v>
      </c>
      <c r="I14" s="5">
        <f>H14/$C$6</f>
        <v>210</v>
      </c>
    </row>
    <row r="15" spans="1:10" x14ac:dyDescent="0.35">
      <c r="A15" s="2" t="s">
        <v>36</v>
      </c>
      <c r="B15" s="3">
        <f t="shared" si="0"/>
        <v>3</v>
      </c>
      <c r="C15" s="3">
        <f t="shared" si="1"/>
        <v>6.6718146718146709</v>
      </c>
      <c r="D15" s="6">
        <v>16</v>
      </c>
      <c r="E15" s="4">
        <f>((F15+G15+I15)/86400)*(1+$C$9)</f>
        <v>6.2451774691358033E-3</v>
      </c>
      <c r="F15" s="5">
        <f>2*$C$7</f>
        <v>84</v>
      </c>
      <c r="G15" s="2">
        <f>2*$C$8</f>
        <v>84</v>
      </c>
      <c r="H15" s="2">
        <v>350</v>
      </c>
      <c r="I15" s="5">
        <f>H15/$C$6</f>
        <v>350</v>
      </c>
    </row>
    <row r="16" spans="1:10" x14ac:dyDescent="0.35">
      <c r="A16" s="2" t="s">
        <v>37</v>
      </c>
      <c r="B16" s="3">
        <f t="shared" si="0"/>
        <v>2</v>
      </c>
      <c r="C16" s="3">
        <f t="shared" si="1"/>
        <v>7.8904109589041092</v>
      </c>
      <c r="D16" s="6">
        <v>9</v>
      </c>
      <c r="E16" s="4">
        <f>((F16+G16+I16)/86400)*(1+$C$9)</f>
        <v>5.2806712962962963E-3</v>
      </c>
      <c r="F16" s="5">
        <f>2*$C$7</f>
        <v>84</v>
      </c>
      <c r="G16" s="2">
        <f>2*$C$8</f>
        <v>84</v>
      </c>
      <c r="H16" s="2">
        <v>270</v>
      </c>
      <c r="I16" s="5">
        <f>H16/$C$6</f>
        <v>270</v>
      </c>
    </row>
    <row r="17" spans="1:9" x14ac:dyDescent="0.35">
      <c r="A17" s="1"/>
      <c r="B17" s="12"/>
      <c r="C17" s="12"/>
      <c r="D17" s="12"/>
      <c r="E17" s="12"/>
      <c r="F17" s="12"/>
      <c r="G17" s="12"/>
      <c r="H17" s="12"/>
      <c r="I17" s="7" t="s">
        <v>22</v>
      </c>
    </row>
    <row r="18" spans="1:9" x14ac:dyDescent="0.35">
      <c r="A18" s="2" t="s">
        <v>23</v>
      </c>
      <c r="B18" s="10">
        <f>SUM(B13:B16)</f>
        <v>9</v>
      </c>
      <c r="C18" s="12"/>
      <c r="D18" s="12"/>
      <c r="E18" s="12"/>
      <c r="F18" s="12"/>
      <c r="G18" s="12"/>
      <c r="H18" s="12"/>
      <c r="I18" s="12"/>
    </row>
    <row r="19" spans="1:9" x14ac:dyDescent="0.3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35">
      <c r="A20" s="2" t="s">
        <v>46</v>
      </c>
    </row>
    <row r="21" spans="1:9" x14ac:dyDescent="0.35">
      <c r="A21" s="16" t="s">
        <v>45</v>
      </c>
    </row>
    <row r="22" spans="1:9" x14ac:dyDescent="0.35">
      <c r="A22" s="16" t="s">
        <v>47</v>
      </c>
    </row>
  </sheetData>
  <mergeCells count="3">
    <mergeCell ref="A5:XFD5"/>
    <mergeCell ref="A10:XFD10"/>
    <mergeCell ref="A1:XFD1"/>
  </mergeCells>
  <hyperlinks>
    <hyperlink ref="A21" r:id="rId1"/>
    <hyperlink ref="A22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PL</vt:lpstr>
      <vt:lpstr>EN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Inovatica AGV</dc:creator>
  <cp:lastModifiedBy>panuszczyk</cp:lastModifiedBy>
  <dcterms:created xsi:type="dcterms:W3CDTF">2023-04-04T07:54:30Z</dcterms:created>
  <dcterms:modified xsi:type="dcterms:W3CDTF">2023-04-04T12:25:21Z</dcterms:modified>
</cp:coreProperties>
</file>